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11 MGT PGC\Files to Upload\"/>
    </mc:Choice>
  </mc:AlternateContent>
  <xr:revisionPtr revIDLastSave="0" documentId="13_ncr:1_{75B3479E-2110-4F1A-8727-135B9440406E}" xr6:coauthVersionLast="47" xr6:coauthVersionMax="47" xr10:uidLastSave="{00000000-0000-0000-0000-000000000000}"/>
  <bookViews>
    <workbookView xWindow="22932" yWindow="-108" windowWidth="23256" windowHeight="12456" activeTab="4" xr2:uid="{7873F796-5E66-4270-A597-68714F49F7C2}"/>
  </bookViews>
  <sheets>
    <sheet name="Acctg Svcs" sheetId="5" r:id="rId1"/>
    <sheet name="Equipment" sheetId="2" r:id="rId2"/>
    <sheet name="Alloc %" sheetId="3" r:id="rId3"/>
    <sheet name="Alloc Tax Ben" sheetId="4" r:id="rId4"/>
    <sheet name="Reconciliation" sheetId="6" r:id="rId5"/>
  </sheets>
  <definedNames>
    <definedName name="DONAllow">'Alloc %'!$C$21</definedName>
    <definedName name="VarAllow">'Alloc %'!$C$22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2" l="1"/>
  <c r="E26" i="2" s="1"/>
  <c r="E17" i="2"/>
  <c r="E19" i="2" s="1"/>
  <c r="E11" i="2"/>
  <c r="G25" i="2" s="1"/>
  <c r="E25" i="2" s="1"/>
  <c r="E12" i="2" l="1"/>
  <c r="E14" i="2" s="1"/>
</calcChain>
</file>

<file path=xl/sharedStrings.xml><?xml version="1.0" encoding="utf-8"?>
<sst xmlns="http://schemas.openxmlformats.org/spreadsheetml/2006/main" count="100" uniqueCount="89">
  <si>
    <t>Pointe Group Care</t>
  </si>
  <si>
    <t>Allowable Depreciation &amp; Asset Schedule</t>
  </si>
  <si>
    <t>1/1/22 - 12/31/22</t>
  </si>
  <si>
    <t>Allowable Depreciation:</t>
  </si>
  <si>
    <t>1651.1</t>
  </si>
  <si>
    <t>163000.002</t>
  </si>
  <si>
    <t xml:space="preserve">    Furniture, Fixture &amp; Equipment</t>
  </si>
  <si>
    <t>164000.002</t>
  </si>
  <si>
    <t xml:space="preserve">    Computer Hardware</t>
  </si>
  <si>
    <t>166000.002</t>
  </si>
  <si>
    <t xml:space="preserve">    Other Assets</t>
  </si>
  <si>
    <t>Total</t>
  </si>
  <si>
    <t>Allowable Depreciation</t>
  </si>
  <si>
    <t>9388.8</t>
  </si>
  <si>
    <t>Reported Depreciation</t>
  </si>
  <si>
    <t>Unallowable</t>
  </si>
  <si>
    <t>1710.1</t>
  </si>
  <si>
    <t>165000.002</t>
  </si>
  <si>
    <t xml:space="preserve">    Computer Software</t>
  </si>
  <si>
    <t>Allowable Depreication</t>
  </si>
  <si>
    <t>9390.8</t>
  </si>
  <si>
    <t>627000.002</t>
  </si>
  <si>
    <t xml:space="preserve">    Amort - Computer Software</t>
  </si>
  <si>
    <t>Fixed Assets</t>
  </si>
  <si>
    <t>Line</t>
  </si>
  <si>
    <t>Account</t>
  </si>
  <si>
    <t>Description</t>
  </si>
  <si>
    <t>Allowable Begin Yr</t>
  </si>
  <si>
    <t>Additions</t>
  </si>
  <si>
    <t>Deletions</t>
  </si>
  <si>
    <t>Allowable End Yr</t>
  </si>
  <si>
    <t>Equipment</t>
  </si>
  <si>
    <t>Software</t>
  </si>
  <si>
    <t>Facility Allocations</t>
  </si>
  <si>
    <t>Facility Name</t>
  </si>
  <si>
    <t>In-House Patient Days</t>
  </si>
  <si>
    <t>% Alloc</t>
  </si>
  <si>
    <t># Beds</t>
  </si>
  <si>
    <t>A&amp;G Alloc</t>
  </si>
  <si>
    <t>DON Alloc</t>
  </si>
  <si>
    <t>Variable Alloc</t>
  </si>
  <si>
    <t xml:space="preserve"> Fixed Exp Alloc</t>
  </si>
  <si>
    <t>Eastpointe Rehab Center</t>
  </si>
  <si>
    <t>Baypointe Rehab Center</t>
  </si>
  <si>
    <t>Southpointe Rehab Center</t>
  </si>
  <si>
    <t>Advinia Rehab Center (Seashore Pointe)</t>
  </si>
  <si>
    <t>Wilmington Rehab Center</t>
  </si>
  <si>
    <t>Pleasant Bay of Brewster Rehab Center</t>
  </si>
  <si>
    <t>Salem Rehabilitation Center LLC</t>
  </si>
  <si>
    <t>Northbridge Rehab Center</t>
  </si>
  <si>
    <t>Non- MA</t>
  </si>
  <si>
    <t>Venice Rehab Center</t>
  </si>
  <si>
    <t>Naples Rehab Center</t>
  </si>
  <si>
    <t>Total Sch 2 A&amp;G Allowable</t>
  </si>
  <si>
    <t>Total Sch 2 DON</t>
  </si>
  <si>
    <t>Total Sch 2 Variable</t>
  </si>
  <si>
    <t>Total Sch 2 Fixed Allowable</t>
  </si>
  <si>
    <t>Total Non-MA</t>
  </si>
  <si>
    <t>Non-Mass Facilities</t>
  </si>
  <si>
    <t>Tax &amp; Benefit Allocations</t>
  </si>
  <si>
    <t>9378.3</t>
  </si>
  <si>
    <t>Total Taxes &amp; Benefits</t>
  </si>
  <si>
    <t>Tax/Ben Alloc</t>
  </si>
  <si>
    <t>9312.1</t>
  </si>
  <si>
    <t>Administrative Salaries</t>
  </si>
  <si>
    <t>9323.3</t>
  </si>
  <si>
    <t>DON Salaries</t>
  </si>
  <si>
    <t>Accounting services performed: tax return and cost report preparation</t>
  </si>
  <si>
    <t>Distribution &amp; Equity Reconciliation</t>
  </si>
  <si>
    <t>CY</t>
  </si>
  <si>
    <t>PY</t>
  </si>
  <si>
    <t xml:space="preserve">Ben Berkowitz </t>
  </si>
  <si>
    <t xml:space="preserve">Opening Balance per PY cost report </t>
  </si>
  <si>
    <t xml:space="preserve">David Berkowitz </t>
  </si>
  <si>
    <t xml:space="preserve">Yosef Meystel </t>
  </si>
  <si>
    <t>Retained Earnings</t>
  </si>
  <si>
    <t xml:space="preserve">Drawings </t>
  </si>
  <si>
    <t>Total Retained Earnings</t>
  </si>
  <si>
    <t>Total PY Distributions</t>
  </si>
  <si>
    <t>Ending Balance</t>
  </si>
  <si>
    <t>Current Year Drawings</t>
  </si>
  <si>
    <t xml:space="preserve">equity PER TB </t>
  </si>
  <si>
    <t>AdviniaCare Newton Wellesley, LLC</t>
  </si>
  <si>
    <t>AdviniaCare Newburyport, LLC</t>
  </si>
  <si>
    <t>*</t>
  </si>
  <si>
    <t>*Some numbers rounded up or down for data consistency</t>
  </si>
  <si>
    <t>1/1/23 - 12/31/23</t>
  </si>
  <si>
    <t>Rounded cells with yellow highlighting</t>
  </si>
  <si>
    <t>Net Income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</si>
</sst>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44" fontId="3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3" applyFont="1"/>
    <xf numFmtId="0" fontId="3" fillId="0" borderId="0" xfId="3"/>
    <xf numFmtId="43" fontId="0" fillId="0" borderId="0" xfId="4" applyFont="1"/>
    <xf numFmtId="164" fontId="0" fillId="0" borderId="0" xfId="4" applyNumberFormat="1" applyFont="1"/>
    <xf numFmtId="0" fontId="5" fillId="0" borderId="0" xfId="3" applyFont="1"/>
    <xf numFmtId="49" fontId="6" fillId="0" borderId="0" xfId="3" applyNumberFormat="1" applyFont="1"/>
    <xf numFmtId="49" fontId="6" fillId="0" borderId="0" xfId="3" quotePrefix="1" applyNumberFormat="1" applyFont="1"/>
    <xf numFmtId="43" fontId="6" fillId="0" borderId="0" xfId="4" applyFont="1" applyFill="1" applyBorder="1" applyAlignment="1" applyProtection="1"/>
    <xf numFmtId="164" fontId="6" fillId="0" borderId="0" xfId="4" applyNumberFormat="1" applyFont="1" applyFill="1" applyBorder="1" applyAlignment="1" applyProtection="1"/>
    <xf numFmtId="164" fontId="6" fillId="0" borderId="1" xfId="4" applyNumberFormat="1" applyFont="1" applyFill="1" applyBorder="1" applyAlignment="1" applyProtection="1"/>
    <xf numFmtId="164" fontId="6" fillId="0" borderId="2" xfId="4" applyNumberFormat="1" applyFont="1" applyFill="1" applyBorder="1" applyAlignment="1" applyProtection="1"/>
    <xf numFmtId="164" fontId="7" fillId="0" borderId="0" xfId="4" applyNumberFormat="1" applyFont="1" applyFill="1" applyBorder="1" applyAlignment="1" applyProtection="1"/>
    <xf numFmtId="164" fontId="6" fillId="0" borderId="3" xfId="4" applyNumberFormat="1" applyFont="1" applyFill="1" applyBorder="1" applyAlignment="1" applyProtection="1"/>
    <xf numFmtId="8" fontId="6" fillId="0" borderId="0" xfId="3" applyNumberFormat="1" applyFont="1"/>
    <xf numFmtId="0" fontId="3" fillId="0" borderId="0" xfId="3" applyAlignment="1">
      <alignment wrapText="1"/>
    </xf>
    <xf numFmtId="43" fontId="0" fillId="0" borderId="0" xfId="4" applyFont="1" applyAlignment="1">
      <alignment wrapText="1"/>
    </xf>
    <xf numFmtId="164" fontId="0" fillId="0" borderId="0" xfId="4" applyNumberFormat="1" applyFont="1" applyAlignment="1">
      <alignment wrapText="1"/>
    </xf>
    <xf numFmtId="10" fontId="0" fillId="0" borderId="0" xfId="5" applyNumberFormat="1" applyFont="1"/>
    <xf numFmtId="164" fontId="5" fillId="0" borderId="0" xfId="4" applyNumberFormat="1" applyFont="1" applyAlignment="1">
      <alignment wrapText="1"/>
    </xf>
    <xf numFmtId="10" fontId="5" fillId="0" borderId="0" xfId="5" applyNumberFormat="1" applyFont="1"/>
    <xf numFmtId="0" fontId="5" fillId="0" borderId="0" xfId="3" applyFont="1" applyAlignment="1">
      <alignment horizontal="right"/>
    </xf>
    <xf numFmtId="0" fontId="5" fillId="0" borderId="0" xfId="3" applyFont="1" applyAlignment="1">
      <alignment horizontal="right" wrapText="1"/>
    </xf>
    <xf numFmtId="164" fontId="0" fillId="0" borderId="0" xfId="4" applyNumberFormat="1" applyFont="1" applyBorder="1"/>
    <xf numFmtId="165" fontId="0" fillId="0" borderId="0" xfId="5" applyNumberFormat="1" applyFont="1"/>
    <xf numFmtId="164" fontId="4" fillId="0" borderId="0" xfId="3" applyNumberFormat="1" applyFont="1"/>
    <xf numFmtId="0" fontId="3" fillId="2" borderId="0" xfId="3" applyFill="1"/>
    <xf numFmtId="164" fontId="0" fillId="2" borderId="0" xfId="4" applyNumberFormat="1" applyFont="1" applyFill="1" applyBorder="1"/>
    <xf numFmtId="165" fontId="0" fillId="2" borderId="0" xfId="5" applyNumberFormat="1" applyFont="1" applyFill="1"/>
    <xf numFmtId="164" fontId="0" fillId="2" borderId="0" xfId="4" applyNumberFormat="1" applyFont="1" applyFill="1"/>
    <xf numFmtId="164" fontId="4" fillId="0" borderId="0" xfId="4" applyNumberFormat="1" applyFont="1"/>
    <xf numFmtId="165" fontId="7" fillId="0" borderId="0" xfId="5" applyNumberFormat="1" applyFont="1"/>
    <xf numFmtId="164" fontId="6" fillId="0" borderId="0" xfId="4" applyNumberFormat="1" applyFont="1" applyBorder="1"/>
    <xf numFmtId="164" fontId="7" fillId="0" borderId="0" xfId="4" applyNumberFormat="1" applyFont="1"/>
    <xf numFmtId="0" fontId="4" fillId="0" borderId="0" xfId="3" quotePrefix="1" applyFont="1"/>
    <xf numFmtId="0" fontId="2" fillId="0" borderId="0" xfId="0" applyFont="1"/>
    <xf numFmtId="164" fontId="2" fillId="0" borderId="0" xfId="1" applyNumberFormat="1" applyFont="1"/>
    <xf numFmtId="0" fontId="0" fillId="0" borderId="0" xfId="0" quotePrefix="1"/>
    <xf numFmtId="164" fontId="0" fillId="0" borderId="0" xfId="1" applyNumberFormat="1" applyFont="1"/>
    <xf numFmtId="10" fontId="0" fillId="0" borderId="0" xfId="2" applyNumberFormat="1" applyFont="1"/>
    <xf numFmtId="164" fontId="2" fillId="0" borderId="0" xfId="0" applyNumberFormat="1" applyFont="1"/>
    <xf numFmtId="0" fontId="8" fillId="3" borderId="0" xfId="6" applyFont="1" applyFill="1"/>
    <xf numFmtId="44" fontId="6" fillId="0" borderId="0" xfId="7" applyFont="1"/>
    <xf numFmtId="44" fontId="6" fillId="0" borderId="0" xfId="3" applyNumberFormat="1" applyFont="1"/>
    <xf numFmtId="44" fontId="3" fillId="0" borderId="0" xfId="3" applyNumberFormat="1"/>
    <xf numFmtId="44" fontId="8" fillId="3" borderId="0" xfId="8" applyFont="1" applyFill="1"/>
    <xf numFmtId="43" fontId="8" fillId="3" borderId="0" xfId="6" applyNumberFormat="1" applyFont="1" applyFill="1"/>
    <xf numFmtId="8" fontId="6" fillId="0" borderId="0" xfId="3" quotePrefix="1" applyNumberFormat="1" applyFont="1"/>
    <xf numFmtId="44" fontId="8" fillId="3" borderId="0" xfId="6" applyNumberFormat="1" applyFont="1" applyFill="1"/>
    <xf numFmtId="0" fontId="9" fillId="0" borderId="0" xfId="3" applyFont="1"/>
  </cellXfs>
  <cellStyles count="9">
    <cellStyle name="Comma" xfId="1" builtinId="3"/>
    <cellStyle name="Comma 2 2" xfId="4" xr:uid="{49F9B5DA-0756-4938-AC55-D5180ADF2977}"/>
    <cellStyle name="Currency 2" xfId="7" xr:uid="{859A3CFF-2C0A-45CB-8F5C-70ADD0BA5D0A}"/>
    <cellStyle name="Currency 3" xfId="8" xr:uid="{D83E0C9C-DE62-47AE-A334-ED15EB9D387F}"/>
    <cellStyle name="Normal" xfId="0" builtinId="0"/>
    <cellStyle name="Normal 2" xfId="6" xr:uid="{F0C14CB1-81E6-4D02-95AC-8447475D90F8}"/>
    <cellStyle name="Normal 2 2" xfId="3" xr:uid="{01FAF16B-9128-4D21-BF1D-4DF8E383968C}"/>
    <cellStyle name="Percent" xfId="2" builtinId="5"/>
    <cellStyle name="Percent 2" xfId="5" xr:uid="{5601C710-9074-467A-ADCA-920D86012C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38782-D52C-4C31-A200-388FF815DE85}">
  <dimension ref="A1"/>
  <sheetViews>
    <sheetView workbookViewId="0">
      <selection activeCell="I17" sqref="I17"/>
    </sheetView>
  </sheetViews>
  <sheetFormatPr defaultColWidth="8.88671875" defaultRowHeight="14.4" x14ac:dyDescent="0.3"/>
  <cols>
    <col min="1" max="16384" width="8.88671875" style="2"/>
  </cols>
  <sheetData>
    <row r="1" spans="1:1" x14ac:dyDescent="0.3">
      <c r="A1" s="2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47A9D-7C3E-4E01-94DB-44A8D5257EF0}">
  <dimension ref="A1:G26"/>
  <sheetViews>
    <sheetView topLeftCell="A6" workbookViewId="0">
      <selection activeCell="D26" sqref="D26"/>
    </sheetView>
  </sheetViews>
  <sheetFormatPr defaultColWidth="8.88671875" defaultRowHeight="14.4" x14ac:dyDescent="0.3"/>
  <cols>
    <col min="1" max="1" width="8.88671875" style="2"/>
    <col min="2" max="2" width="10.5546875" style="2" bestFit="1" customWidth="1"/>
    <col min="3" max="3" width="33.21875" style="2" bestFit="1" customWidth="1"/>
    <col min="4" max="4" width="10.109375" style="3" bestFit="1" customWidth="1"/>
    <col min="5" max="5" width="11.109375" style="4" bestFit="1" customWidth="1"/>
    <col min="6" max="16384" width="8.88671875" style="2"/>
  </cols>
  <sheetData>
    <row r="1" spans="1:5" x14ac:dyDescent="0.3">
      <c r="A1" s="1" t="s">
        <v>0</v>
      </c>
    </row>
    <row r="2" spans="1:5" x14ac:dyDescent="0.3">
      <c r="A2" s="1" t="s">
        <v>1</v>
      </c>
    </row>
    <row r="3" spans="1:5" x14ac:dyDescent="0.3">
      <c r="A3" s="1" t="s">
        <v>2</v>
      </c>
    </row>
    <row r="6" spans="1:5" x14ac:dyDescent="0.3">
      <c r="A6" s="5" t="s">
        <v>3</v>
      </c>
      <c r="B6" s="5"/>
    </row>
    <row r="8" spans="1:5" x14ac:dyDescent="0.3">
      <c r="A8" s="6" t="s">
        <v>4</v>
      </c>
      <c r="B8" s="7" t="s">
        <v>5</v>
      </c>
      <c r="C8" s="7" t="s">
        <v>6</v>
      </c>
      <c r="D8" s="8"/>
      <c r="E8" s="9">
        <v>178726.05</v>
      </c>
    </row>
    <row r="9" spans="1:5" x14ac:dyDescent="0.3">
      <c r="A9" s="6" t="s">
        <v>4</v>
      </c>
      <c r="B9" s="7" t="s">
        <v>7</v>
      </c>
      <c r="C9" s="7" t="s">
        <v>8</v>
      </c>
      <c r="D9" s="8"/>
      <c r="E9" s="9">
        <v>86280.9</v>
      </c>
    </row>
    <row r="10" spans="1:5" x14ac:dyDescent="0.3">
      <c r="A10" s="6" t="s">
        <v>4</v>
      </c>
      <c r="B10" s="7" t="s">
        <v>9</v>
      </c>
      <c r="C10" s="7" t="s">
        <v>10</v>
      </c>
      <c r="D10" s="8"/>
      <c r="E10" s="9">
        <v>3300</v>
      </c>
    </row>
    <row r="11" spans="1:5" x14ac:dyDescent="0.3">
      <c r="A11" s="6"/>
      <c r="B11" s="7"/>
      <c r="C11" s="7" t="s">
        <v>11</v>
      </c>
      <c r="D11" s="8"/>
      <c r="E11" s="10">
        <f>SUM(E8:E10)</f>
        <v>268306.94999999995</v>
      </c>
    </row>
    <row r="12" spans="1:5" x14ac:dyDescent="0.3">
      <c r="A12" s="6"/>
      <c r="B12" s="7"/>
      <c r="C12" s="7" t="s">
        <v>12</v>
      </c>
      <c r="D12" s="8"/>
      <c r="E12" s="9">
        <f>E11*0.1</f>
        <v>26830.694999999996</v>
      </c>
    </row>
    <row r="13" spans="1:5" x14ac:dyDescent="0.3">
      <c r="A13" s="6" t="s">
        <v>13</v>
      </c>
      <c r="B13" s="7"/>
      <c r="C13" s="7" t="s">
        <v>14</v>
      </c>
      <c r="D13" s="8"/>
      <c r="E13" s="11">
        <v>28561</v>
      </c>
    </row>
    <row r="14" spans="1:5" x14ac:dyDescent="0.3">
      <c r="A14" s="6"/>
      <c r="B14" s="7"/>
      <c r="C14" s="7" t="s">
        <v>15</v>
      </c>
      <c r="D14" s="8"/>
      <c r="E14" s="9">
        <f>E13-E12</f>
        <v>1730.3050000000039</v>
      </c>
    </row>
    <row r="15" spans="1:5" x14ac:dyDescent="0.3">
      <c r="A15" s="6"/>
      <c r="B15" s="7"/>
      <c r="C15" s="7"/>
      <c r="D15" s="8"/>
      <c r="E15" s="12"/>
    </row>
    <row r="16" spans="1:5" x14ac:dyDescent="0.3">
      <c r="A16" s="6" t="s">
        <v>16</v>
      </c>
      <c r="B16" s="7" t="s">
        <v>17</v>
      </c>
      <c r="C16" s="7" t="s">
        <v>18</v>
      </c>
      <c r="D16" s="8"/>
      <c r="E16" s="9">
        <v>2725</v>
      </c>
    </row>
    <row r="17" spans="1:7" x14ac:dyDescent="0.3">
      <c r="A17" s="6"/>
      <c r="B17" s="7"/>
      <c r="C17" s="7" t="s">
        <v>19</v>
      </c>
      <c r="D17" s="8"/>
      <c r="E17" s="13">
        <f>E16*0.1</f>
        <v>272.5</v>
      </c>
    </row>
    <row r="18" spans="1:7" x14ac:dyDescent="0.3">
      <c r="A18" s="6" t="s">
        <v>20</v>
      </c>
      <c r="B18" s="7" t="s">
        <v>21</v>
      </c>
      <c r="C18" s="7" t="s">
        <v>22</v>
      </c>
      <c r="D18" s="14"/>
      <c r="E18" s="9">
        <v>202.38</v>
      </c>
    </row>
    <row r="19" spans="1:7" x14ac:dyDescent="0.3">
      <c r="C19" s="7" t="s">
        <v>15</v>
      </c>
      <c r="D19" s="8"/>
      <c r="E19" s="13">
        <f>E18-E17</f>
        <v>-70.12</v>
      </c>
    </row>
    <row r="22" spans="1:7" x14ac:dyDescent="0.3">
      <c r="A22" s="2" t="s">
        <v>23</v>
      </c>
    </row>
    <row r="24" spans="1:7" s="15" customFormat="1" ht="28.8" x14ac:dyDescent="0.3">
      <c r="A24" s="15" t="s">
        <v>24</v>
      </c>
      <c r="B24" s="15" t="s">
        <v>25</v>
      </c>
      <c r="C24" s="15" t="s">
        <v>26</v>
      </c>
      <c r="D24" s="16" t="s">
        <v>27</v>
      </c>
      <c r="E24" s="17" t="s">
        <v>28</v>
      </c>
      <c r="F24" s="15" t="s">
        <v>29</v>
      </c>
      <c r="G24" s="15" t="s">
        <v>30</v>
      </c>
    </row>
    <row r="25" spans="1:7" x14ac:dyDescent="0.3">
      <c r="A25" s="2">
        <v>1.6</v>
      </c>
      <c r="C25" s="2" t="s">
        <v>31</v>
      </c>
      <c r="D25" s="4">
        <v>84428.49</v>
      </c>
      <c r="E25" s="4">
        <f>G25-D25</f>
        <v>183878.45999999996</v>
      </c>
      <c r="F25" s="4"/>
      <c r="G25" s="4">
        <f>E11</f>
        <v>268306.94999999995</v>
      </c>
    </row>
    <row r="26" spans="1:7" x14ac:dyDescent="0.3">
      <c r="A26" s="2">
        <v>1.8</v>
      </c>
      <c r="C26" s="2" t="s">
        <v>32</v>
      </c>
      <c r="D26" s="4">
        <v>2725</v>
      </c>
      <c r="E26" s="4">
        <f>G26-D26</f>
        <v>0</v>
      </c>
      <c r="F26" s="4"/>
      <c r="G26" s="4">
        <f>E16</f>
        <v>2725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CF264-1802-4C44-ABBA-DCC5B752C636}">
  <dimension ref="A1:L29"/>
  <sheetViews>
    <sheetView workbookViewId="0">
      <selection activeCell="J13" sqref="J13"/>
    </sheetView>
  </sheetViews>
  <sheetFormatPr defaultColWidth="8.88671875" defaultRowHeight="14.4" x14ac:dyDescent="0.3"/>
  <cols>
    <col min="1" max="1" width="8.88671875" style="2"/>
    <col min="2" max="2" width="33.33203125" style="2" bestFit="1" customWidth="1"/>
    <col min="3" max="3" width="12.21875" style="4" customWidth="1"/>
    <col min="4" max="4" width="10.21875" style="18" bestFit="1" customWidth="1"/>
    <col min="5" max="5" width="0" style="2" hidden="1" customWidth="1"/>
    <col min="6" max="6" width="11" style="2" hidden="1" customWidth="1"/>
    <col min="7" max="7" width="10.44140625" style="2" bestFit="1" customWidth="1"/>
    <col min="8" max="9" width="10.44140625" style="2" customWidth="1"/>
    <col min="10" max="10" width="13.44140625" style="2" bestFit="1" customWidth="1"/>
    <col min="11" max="11" width="10.44140625" style="2" bestFit="1" customWidth="1"/>
    <col min="12" max="16384" width="8.88671875" style="2"/>
  </cols>
  <sheetData>
    <row r="1" spans="1:12" x14ac:dyDescent="0.3">
      <c r="A1" s="1" t="s">
        <v>0</v>
      </c>
    </row>
    <row r="2" spans="1:12" x14ac:dyDescent="0.3">
      <c r="A2" s="1" t="s">
        <v>33</v>
      </c>
    </row>
    <row r="3" spans="1:12" x14ac:dyDescent="0.3">
      <c r="A3" s="1" t="s">
        <v>86</v>
      </c>
    </row>
    <row r="4" spans="1:12" x14ac:dyDescent="0.3">
      <c r="A4" s="1"/>
      <c r="G4" s="2">
        <v>9960.2999999999993</v>
      </c>
      <c r="J4" s="2">
        <v>9961.2999999999993</v>
      </c>
    </row>
    <row r="5" spans="1:12" s="5" customFormat="1" ht="28.8" x14ac:dyDescent="0.3">
      <c r="B5" s="5" t="s">
        <v>34</v>
      </c>
      <c r="C5" s="19" t="s">
        <v>35</v>
      </c>
      <c r="D5" s="20" t="s">
        <v>36</v>
      </c>
      <c r="E5" s="5" t="s">
        <v>37</v>
      </c>
      <c r="F5" s="20" t="s">
        <v>36</v>
      </c>
      <c r="G5" s="21" t="s">
        <v>38</v>
      </c>
      <c r="H5" s="21" t="s">
        <v>39</v>
      </c>
      <c r="I5" s="22" t="s">
        <v>40</v>
      </c>
      <c r="J5" s="22" t="s">
        <v>41</v>
      </c>
    </row>
    <row r="6" spans="1:12" x14ac:dyDescent="0.3">
      <c r="A6" s="1"/>
      <c r="B6" s="2" t="s">
        <v>42</v>
      </c>
      <c r="C6" s="23">
        <v>52870</v>
      </c>
      <c r="D6" s="24">
        <v>0.13823595546747128</v>
      </c>
      <c r="E6" s="2">
        <v>195</v>
      </c>
      <c r="F6" s="24">
        <v>0.22388059701492538</v>
      </c>
      <c r="G6" s="4">
        <v>1162471</v>
      </c>
      <c r="H6" s="4">
        <v>8791</v>
      </c>
      <c r="I6" s="4">
        <v>0</v>
      </c>
      <c r="J6" s="4">
        <v>42721</v>
      </c>
      <c r="K6" s="25">
        <v>1213983</v>
      </c>
      <c r="L6" s="2" t="s">
        <v>84</v>
      </c>
    </row>
    <row r="7" spans="1:12" x14ac:dyDescent="0.3">
      <c r="A7" s="1"/>
      <c r="B7" s="26" t="s">
        <v>43</v>
      </c>
      <c r="C7" s="27">
        <v>44445</v>
      </c>
      <c r="D7" s="28">
        <v>0.11620762324100171</v>
      </c>
      <c r="E7" s="26">
        <v>169</v>
      </c>
      <c r="F7" s="28">
        <v>0.19402985074626866</v>
      </c>
      <c r="G7" s="29">
        <v>977228</v>
      </c>
      <c r="H7" s="29">
        <v>7389</v>
      </c>
      <c r="I7" s="29">
        <v>0</v>
      </c>
      <c r="J7" s="29">
        <v>35914</v>
      </c>
      <c r="K7" s="25">
        <v>1020531</v>
      </c>
    </row>
    <row r="8" spans="1:12" x14ac:dyDescent="0.3">
      <c r="A8" s="1"/>
      <c r="B8" s="2" t="s">
        <v>44</v>
      </c>
      <c r="C8" s="23">
        <v>37606</v>
      </c>
      <c r="D8" s="24">
        <v>9.8326108214672303E-2</v>
      </c>
      <c r="E8" s="2">
        <v>152</v>
      </c>
      <c r="F8" s="24">
        <v>0.17451205510907003</v>
      </c>
      <c r="G8" s="4">
        <v>826857</v>
      </c>
      <c r="H8" s="4">
        <v>6252</v>
      </c>
      <c r="I8" s="4">
        <v>0</v>
      </c>
      <c r="J8" s="4">
        <v>30388</v>
      </c>
      <c r="K8" s="25">
        <v>863497</v>
      </c>
    </row>
    <row r="9" spans="1:12" x14ac:dyDescent="0.3">
      <c r="B9" s="26" t="s">
        <v>45</v>
      </c>
      <c r="C9" s="27">
        <v>12759</v>
      </c>
      <c r="D9" s="28">
        <v>3.3360176958756683E-2</v>
      </c>
      <c r="E9" s="26">
        <v>41</v>
      </c>
      <c r="F9" s="28">
        <v>4.7072330654420208E-2</v>
      </c>
      <c r="G9" s="29">
        <v>280537</v>
      </c>
      <c r="H9" s="29">
        <v>2121</v>
      </c>
      <c r="I9" s="29">
        <v>0</v>
      </c>
      <c r="J9" s="29">
        <v>10310</v>
      </c>
      <c r="K9" s="25">
        <v>292968</v>
      </c>
    </row>
    <row r="10" spans="1:12" x14ac:dyDescent="0.3">
      <c r="B10" s="2" t="s">
        <v>46</v>
      </c>
      <c r="C10" s="23">
        <v>41841</v>
      </c>
      <c r="D10" s="24">
        <v>0.10939910370180567</v>
      </c>
      <c r="E10" s="2">
        <v>142</v>
      </c>
      <c r="F10" s="24">
        <v>0.16303099885189437</v>
      </c>
      <c r="G10" s="4">
        <v>919973</v>
      </c>
      <c r="H10" s="4">
        <v>6956</v>
      </c>
      <c r="I10" s="4">
        <v>0</v>
      </c>
      <c r="J10" s="4">
        <v>33810</v>
      </c>
      <c r="K10" s="25">
        <v>960739</v>
      </c>
    </row>
    <row r="11" spans="1:12" x14ac:dyDescent="0.3">
      <c r="B11" s="26" t="s">
        <v>47</v>
      </c>
      <c r="C11" s="27">
        <v>41689</v>
      </c>
      <c r="D11" s="28">
        <v>0.10900167859813524</v>
      </c>
      <c r="E11" s="26">
        <v>49</v>
      </c>
      <c r="F11" s="28">
        <v>5.6257175660160738E-2</v>
      </c>
      <c r="G11" s="29">
        <v>916631</v>
      </c>
      <c r="H11" s="29">
        <v>6931</v>
      </c>
      <c r="I11" s="29">
        <v>0</v>
      </c>
      <c r="J11" s="29">
        <v>33687</v>
      </c>
      <c r="K11" s="25">
        <v>957249</v>
      </c>
    </row>
    <row r="12" spans="1:12" x14ac:dyDescent="0.3">
      <c r="B12" s="2" t="s">
        <v>48</v>
      </c>
      <c r="C12" s="23">
        <v>34402</v>
      </c>
      <c r="D12" s="24">
        <v>8.9948805371514035E-2</v>
      </c>
      <c r="E12" s="2">
        <v>123</v>
      </c>
      <c r="F12" s="24">
        <v>0.14121699196326062</v>
      </c>
      <c r="G12" s="4">
        <v>756409</v>
      </c>
      <c r="H12" s="4">
        <v>5719</v>
      </c>
      <c r="I12" s="4">
        <v>0</v>
      </c>
      <c r="J12" s="4">
        <v>27799</v>
      </c>
      <c r="K12" s="25">
        <v>789927</v>
      </c>
    </row>
    <row r="13" spans="1:12" x14ac:dyDescent="0.3">
      <c r="B13" s="26" t="s">
        <v>49</v>
      </c>
      <c r="C13" s="27">
        <v>31039</v>
      </c>
      <c r="D13" s="28">
        <v>8.1155774952805765E-2</v>
      </c>
      <c r="E13" s="26">
        <v>124</v>
      </c>
      <c r="F13" s="28">
        <v>0.1423650975889782</v>
      </c>
      <c r="G13" s="29">
        <v>682466</v>
      </c>
      <c r="H13" s="29">
        <v>5160</v>
      </c>
      <c r="I13" s="29">
        <v>0</v>
      </c>
      <c r="J13" s="29">
        <v>25081</v>
      </c>
      <c r="K13" s="25">
        <v>712707</v>
      </c>
    </row>
    <row r="14" spans="1:12" x14ac:dyDescent="0.3">
      <c r="B14" s="2" t="s">
        <v>82</v>
      </c>
      <c r="C14" s="23">
        <v>32535</v>
      </c>
      <c r="D14" s="24">
        <v>8.5067274657351574E-2</v>
      </c>
      <c r="E14" s="2">
        <v>125</v>
      </c>
      <c r="F14" s="24">
        <v>0.14351320321469574</v>
      </c>
      <c r="G14" s="4">
        <v>715359</v>
      </c>
      <c r="H14" s="4">
        <v>5409</v>
      </c>
      <c r="I14" s="4">
        <v>0</v>
      </c>
      <c r="J14" s="4">
        <v>26290</v>
      </c>
      <c r="K14" s="25">
        <v>747058</v>
      </c>
    </row>
    <row r="15" spans="1:12" x14ac:dyDescent="0.3">
      <c r="B15" s="26" t="s">
        <v>83</v>
      </c>
      <c r="C15" s="27">
        <v>29056</v>
      </c>
      <c r="D15" s="28">
        <v>7.5970946133210621E-2</v>
      </c>
      <c r="E15" s="26">
        <v>126</v>
      </c>
      <c r="F15" s="28">
        <v>0.14466130884041331</v>
      </c>
      <c r="G15" s="29">
        <v>638865</v>
      </c>
      <c r="H15" s="29">
        <v>4831</v>
      </c>
      <c r="I15" s="29">
        <v>0</v>
      </c>
      <c r="J15" s="29">
        <v>23479</v>
      </c>
      <c r="K15" s="25">
        <v>667175</v>
      </c>
    </row>
    <row r="16" spans="1:12" x14ac:dyDescent="0.3">
      <c r="A16" s="2" t="s">
        <v>50</v>
      </c>
      <c r="B16" s="2" t="s">
        <v>51</v>
      </c>
      <c r="C16" s="23">
        <v>11812</v>
      </c>
      <c r="D16" s="24">
        <v>3.088411397733631E-2</v>
      </c>
      <c r="E16" s="2">
        <v>125</v>
      </c>
      <c r="F16" s="24">
        <v>0.14351320321469574</v>
      </c>
      <c r="G16" s="4">
        <v>259715</v>
      </c>
      <c r="H16" s="4">
        <v>1964</v>
      </c>
      <c r="I16" s="4">
        <v>0</v>
      </c>
      <c r="J16" s="4">
        <v>9545</v>
      </c>
      <c r="K16" s="25">
        <v>271224</v>
      </c>
    </row>
    <row r="17" spans="1:11" x14ac:dyDescent="0.3">
      <c r="A17" s="2" t="s">
        <v>50</v>
      </c>
      <c r="B17" s="26" t="s">
        <v>52</v>
      </c>
      <c r="C17" s="27">
        <v>12408</v>
      </c>
      <c r="D17" s="28">
        <v>3.2442438725938785E-2</v>
      </c>
      <c r="E17" s="26">
        <v>126</v>
      </c>
      <c r="F17" s="28">
        <v>0.14466130884041331</v>
      </c>
      <c r="G17" s="29">
        <v>272819</v>
      </c>
      <c r="H17" s="29">
        <v>2063</v>
      </c>
      <c r="I17" s="29">
        <v>0</v>
      </c>
      <c r="J17" s="29">
        <v>10026</v>
      </c>
      <c r="K17" s="25">
        <v>284908</v>
      </c>
    </row>
    <row r="18" spans="1:11" x14ac:dyDescent="0.3">
      <c r="C18" s="30">
        <v>382462</v>
      </c>
      <c r="D18" s="31">
        <v>1</v>
      </c>
      <c r="E18" s="30">
        <v>871</v>
      </c>
      <c r="G18" s="30">
        <v>8409330</v>
      </c>
      <c r="H18" s="30">
        <v>63586</v>
      </c>
      <c r="I18" s="30">
        <v>0</v>
      </c>
      <c r="J18" s="30">
        <v>309050</v>
      </c>
      <c r="K18" s="30">
        <v>8781966</v>
      </c>
    </row>
    <row r="20" spans="1:11" x14ac:dyDescent="0.3">
      <c r="B20" s="2" t="s">
        <v>53</v>
      </c>
      <c r="C20" s="4">
        <v>8409329.8099999987</v>
      </c>
      <c r="G20" s="2" t="s">
        <v>87</v>
      </c>
    </row>
    <row r="21" spans="1:11" x14ac:dyDescent="0.3">
      <c r="B21" s="2" t="s">
        <v>54</v>
      </c>
      <c r="C21" s="4">
        <v>63585.8</v>
      </c>
    </row>
    <row r="22" spans="1:11" x14ac:dyDescent="0.3">
      <c r="B22" s="2" t="s">
        <v>55</v>
      </c>
      <c r="C22" s="4">
        <v>0</v>
      </c>
    </row>
    <row r="23" spans="1:11" x14ac:dyDescent="0.3">
      <c r="B23" s="2" t="s">
        <v>56</v>
      </c>
      <c r="C23" s="4">
        <v>309050.00600000005</v>
      </c>
    </row>
    <row r="24" spans="1:11" s="18" customFormat="1" x14ac:dyDescent="0.3">
      <c r="A24" s="2"/>
      <c r="B24" s="2"/>
      <c r="C24" s="30">
        <v>8781965.6160000004</v>
      </c>
      <c r="E24" s="2"/>
      <c r="F24" s="2"/>
      <c r="G24" s="2"/>
      <c r="H24" s="2"/>
      <c r="I24" s="2"/>
      <c r="J24" s="2"/>
      <c r="K24" s="2"/>
    </row>
    <row r="26" spans="1:11" x14ac:dyDescent="0.3">
      <c r="A26" s="5" t="s">
        <v>57</v>
      </c>
    </row>
    <row r="27" spans="1:11" x14ac:dyDescent="0.3">
      <c r="B27" s="1" t="s">
        <v>58</v>
      </c>
      <c r="C27" s="32">
        <v>24220</v>
      </c>
      <c r="D27" s="31">
        <v>6.3325999999999993E-2</v>
      </c>
      <c r="E27" s="1">
        <v>251</v>
      </c>
      <c r="F27" s="31">
        <v>0.28817451205510902</v>
      </c>
      <c r="G27" s="33">
        <v>532534</v>
      </c>
      <c r="H27" s="33">
        <v>4027</v>
      </c>
      <c r="I27" s="33">
        <v>0</v>
      </c>
      <c r="J27" s="33">
        <v>19571</v>
      </c>
      <c r="K27" s="25">
        <v>556132</v>
      </c>
    </row>
    <row r="29" spans="1:11" x14ac:dyDescent="0.3">
      <c r="B29" s="49" t="s">
        <v>85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FE4F-F2DB-4616-BA07-89CFAED71E23}">
  <dimension ref="A1:E10"/>
  <sheetViews>
    <sheetView workbookViewId="0"/>
  </sheetViews>
  <sheetFormatPr defaultRowHeight="14.4" x14ac:dyDescent="0.3"/>
  <cols>
    <col min="2" max="2" width="20.33203125" bestFit="1" customWidth="1"/>
    <col min="3" max="3" width="12.5546875" bestFit="1" customWidth="1"/>
    <col min="5" max="5" width="11.109375" bestFit="1" customWidth="1"/>
  </cols>
  <sheetData>
    <row r="1" spans="1:5" x14ac:dyDescent="0.3">
      <c r="A1" s="1" t="s">
        <v>0</v>
      </c>
    </row>
    <row r="2" spans="1:5" x14ac:dyDescent="0.3">
      <c r="A2" s="1" t="s">
        <v>59</v>
      </c>
    </row>
    <row r="3" spans="1:5" x14ac:dyDescent="0.3">
      <c r="A3" s="1" t="s">
        <v>86</v>
      </c>
    </row>
    <row r="6" spans="1:5" x14ac:dyDescent="0.3">
      <c r="A6" s="34" t="s">
        <v>60</v>
      </c>
      <c r="B6" s="35" t="s">
        <v>61</v>
      </c>
      <c r="C6" s="36">
        <v>703752.28000000014</v>
      </c>
    </row>
    <row r="7" spans="1:5" x14ac:dyDescent="0.3">
      <c r="E7" t="s">
        <v>62</v>
      </c>
    </row>
    <row r="8" spans="1:5" x14ac:dyDescent="0.3">
      <c r="A8" s="37" t="s">
        <v>63</v>
      </c>
      <c r="B8" t="s">
        <v>64</v>
      </c>
      <c r="C8" s="38">
        <v>5419758.919999999</v>
      </c>
      <c r="D8" s="39">
        <v>0.98971078655902456</v>
      </c>
      <c r="E8" s="38">
        <v>696511</v>
      </c>
    </row>
    <row r="9" spans="1:5" x14ac:dyDescent="0.3">
      <c r="A9" s="37" t="s">
        <v>65</v>
      </c>
      <c r="B9" t="s">
        <v>66</v>
      </c>
      <c r="C9" s="38">
        <v>56344.800000000003</v>
      </c>
      <c r="D9" s="39">
        <v>1.0289213440975515E-2</v>
      </c>
      <c r="E9" s="38">
        <v>7241</v>
      </c>
    </row>
    <row r="10" spans="1:5" x14ac:dyDescent="0.3">
      <c r="C10" s="40">
        <v>5476103.7199999988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40B65-8A4C-4E9D-B7D6-0A0058FE36A4}">
  <dimension ref="A1:J16"/>
  <sheetViews>
    <sheetView tabSelected="1" workbookViewId="0">
      <selection sqref="A1:J17"/>
    </sheetView>
  </sheetViews>
  <sheetFormatPr defaultColWidth="8.88671875" defaultRowHeight="14.4" x14ac:dyDescent="0.3"/>
  <cols>
    <col min="1" max="1" width="8.88671875" style="2"/>
    <col min="2" max="2" width="21.88671875" style="2" bestFit="1" customWidth="1"/>
    <col min="3" max="4" width="14.109375" style="2" bestFit="1" customWidth="1"/>
    <col min="5" max="5" width="15.109375" style="2" bestFit="1" customWidth="1"/>
    <col min="6" max="7" width="8.88671875" style="2"/>
    <col min="8" max="8" width="33.6640625" style="2" bestFit="1" customWidth="1"/>
    <col min="9" max="9" width="8.88671875" style="2"/>
    <col min="10" max="10" width="14.77734375" style="2" bestFit="1" customWidth="1"/>
    <col min="11" max="16384" width="8.88671875" style="2"/>
  </cols>
  <sheetData>
    <row r="1" spans="1:10" x14ac:dyDescent="0.3">
      <c r="A1" s="1" t="s">
        <v>0</v>
      </c>
    </row>
    <row r="2" spans="1:10" x14ac:dyDescent="0.3">
      <c r="A2" s="1" t="s">
        <v>68</v>
      </c>
    </row>
    <row r="3" spans="1:10" x14ac:dyDescent="0.3">
      <c r="A3" s="1" t="s">
        <v>86</v>
      </c>
    </row>
    <row r="4" spans="1:10" x14ac:dyDescent="0.3">
      <c r="C4" s="2" t="s">
        <v>11</v>
      </c>
      <c r="D4" s="2" t="s">
        <v>69</v>
      </c>
      <c r="E4" s="2" t="s">
        <v>70</v>
      </c>
      <c r="H4" s="41"/>
      <c r="I4" s="41"/>
      <c r="J4" s="41"/>
    </row>
    <row r="5" spans="1:10" x14ac:dyDescent="0.3">
      <c r="B5" s="42" t="s">
        <v>71</v>
      </c>
      <c r="C5" s="42">
        <v>8436000</v>
      </c>
      <c r="D5" s="43">
        <v>600000</v>
      </c>
      <c r="E5" s="44">
        <v>7836000</v>
      </c>
      <c r="H5" s="41" t="s">
        <v>72</v>
      </c>
      <c r="I5" s="41"/>
      <c r="J5" s="45">
        <v>3003933.2</v>
      </c>
    </row>
    <row r="6" spans="1:10" x14ac:dyDescent="0.3">
      <c r="B6" s="42" t="s">
        <v>73</v>
      </c>
      <c r="C6" s="42">
        <v>5137000</v>
      </c>
      <c r="D6" s="43">
        <v>300000</v>
      </c>
      <c r="E6" s="44">
        <v>4837000</v>
      </c>
      <c r="H6" s="41"/>
      <c r="I6" s="41"/>
      <c r="J6" s="41"/>
    </row>
    <row r="7" spans="1:10" x14ac:dyDescent="0.3">
      <c r="B7" s="42" t="s">
        <v>74</v>
      </c>
      <c r="C7" s="42">
        <v>5127000</v>
      </c>
      <c r="D7" s="43">
        <v>300000</v>
      </c>
      <c r="E7" s="44">
        <v>4827000</v>
      </c>
      <c r="H7" s="41" t="s">
        <v>88</v>
      </c>
      <c r="I7" s="41"/>
      <c r="J7" s="46">
        <v>-890140.93</v>
      </c>
    </row>
    <row r="8" spans="1:10" x14ac:dyDescent="0.3">
      <c r="H8" s="41"/>
      <c r="I8" s="41"/>
      <c r="J8" s="41"/>
    </row>
    <row r="9" spans="1:10" x14ac:dyDescent="0.3">
      <c r="B9" s="42" t="s">
        <v>75</v>
      </c>
      <c r="E9" s="47">
        <v>-20503833.199999999</v>
      </c>
      <c r="H9" s="41" t="s">
        <v>76</v>
      </c>
      <c r="I9" s="41"/>
      <c r="J9" s="48">
        <v>-1200000</v>
      </c>
    </row>
    <row r="10" spans="1:10" x14ac:dyDescent="0.3">
      <c r="B10" s="42" t="s">
        <v>77</v>
      </c>
      <c r="E10" s="44">
        <v>-3003833.1999999993</v>
      </c>
      <c r="H10" s="41"/>
      <c r="I10" s="41"/>
      <c r="J10" s="41"/>
    </row>
    <row r="11" spans="1:10" x14ac:dyDescent="0.3">
      <c r="B11" s="2" t="s">
        <v>78</v>
      </c>
      <c r="E11" s="44">
        <v>17500000</v>
      </c>
      <c r="H11" s="41" t="s">
        <v>79</v>
      </c>
      <c r="I11" s="41"/>
      <c r="J11" s="48">
        <v>913792.27</v>
      </c>
    </row>
    <row r="12" spans="1:10" x14ac:dyDescent="0.3">
      <c r="B12" s="2" t="s">
        <v>80</v>
      </c>
      <c r="E12" s="44">
        <v>1200000</v>
      </c>
      <c r="H12" s="41"/>
      <c r="I12" s="41"/>
      <c r="J12" s="41"/>
    </row>
    <row r="13" spans="1:10" x14ac:dyDescent="0.3">
      <c r="H13" s="41"/>
      <c r="I13" s="41"/>
      <c r="J13" s="41"/>
    </row>
    <row r="14" spans="1:10" x14ac:dyDescent="0.3">
      <c r="H14" s="41" t="s">
        <v>81</v>
      </c>
      <c r="I14" s="41"/>
      <c r="J14" s="46">
        <v>913792.2699999992</v>
      </c>
    </row>
    <row r="15" spans="1:10" x14ac:dyDescent="0.3">
      <c r="H15" s="41"/>
      <c r="I15" s="41"/>
      <c r="J15" s="41"/>
    </row>
    <row r="16" spans="1:10" x14ac:dyDescent="0.3">
      <c r="H16" s="41"/>
      <c r="I16" s="41"/>
      <c r="J16" s="48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0414EB-F7F4-414C-A053-01CCEFF500EF}"/>
</file>

<file path=customXml/itemProps2.xml><?xml version="1.0" encoding="utf-8"?>
<ds:datastoreItem xmlns:ds="http://schemas.openxmlformats.org/officeDocument/2006/customXml" ds:itemID="{9E5FB69B-1B3C-4CF0-AB67-8814396762E0}"/>
</file>

<file path=customXml/itemProps3.xml><?xml version="1.0" encoding="utf-8"?>
<ds:datastoreItem xmlns:ds="http://schemas.openxmlformats.org/officeDocument/2006/customXml" ds:itemID="{1799A57D-3086-458E-962B-000C87E3A4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Acctg Svcs</vt:lpstr>
      <vt:lpstr>Equipment</vt:lpstr>
      <vt:lpstr>Alloc %</vt:lpstr>
      <vt:lpstr>Alloc Tax Ben</vt:lpstr>
      <vt:lpstr>Reconciliation</vt:lpstr>
      <vt:lpstr>DONAllow</vt:lpstr>
      <vt:lpstr>VarAllow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Progressive Provider Services</cp:lastModifiedBy>
  <dcterms:created xsi:type="dcterms:W3CDTF">2023-09-04T07:57:14Z</dcterms:created>
  <dcterms:modified xsi:type="dcterms:W3CDTF">2024-04-14T19:47:20Z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